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xnet.sharepoint.com/sites/Marketing/Shared Documents/General/MIX Networks Marketing Materials/02_POTS IN A BOX/ROI Calculators/"/>
    </mc:Choice>
  </mc:AlternateContent>
  <xr:revisionPtr revIDLastSave="39" documentId="8_{56228BBB-A6EB-45BB-B3E8-0E8549960544}" xr6:coauthVersionLast="47" xr6:coauthVersionMax="47" xr10:uidLastSave="{35820C54-32BC-4ED1-83ED-429D9CC912A0}"/>
  <bookViews>
    <workbookView xWindow="-108" yWindow="-108" windowWidth="23256" windowHeight="12456" xr2:uid="{00000000-000D-0000-FFFF-FFFF00000000}"/>
  </bookViews>
  <sheets>
    <sheet name="ROI" sheetId="1" r:id="rId1"/>
    <sheet name="Cash flow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F3" i="1"/>
  <c r="C5" i="2" l="1"/>
  <c r="K5" i="2" s="1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l="1"/>
  <c r="E42" i="2"/>
  <c r="M5" i="2"/>
  <c r="A44" i="2" l="1"/>
  <c r="E43" i="2"/>
  <c r="F2" i="1"/>
  <c r="G42" i="2" s="1"/>
  <c r="I42" i="2" s="1"/>
  <c r="K42" i="2" s="1"/>
  <c r="G43" i="2" l="1"/>
  <c r="I43" i="2" s="1"/>
  <c r="K43" i="2" s="1"/>
  <c r="A45" i="2"/>
  <c r="E44" i="2"/>
  <c r="G44" i="2"/>
  <c r="G41" i="2"/>
  <c r="G38" i="2"/>
  <c r="G25" i="2"/>
  <c r="G22" i="2"/>
  <c r="G9" i="2"/>
  <c r="G31" i="2"/>
  <c r="G28" i="2"/>
  <c r="G15" i="2"/>
  <c r="G12" i="2"/>
  <c r="G6" i="2"/>
  <c r="G37" i="2"/>
  <c r="G34" i="2"/>
  <c r="G21" i="2"/>
  <c r="G18" i="2"/>
  <c r="G33" i="2"/>
  <c r="G30" i="2"/>
  <c r="G14" i="2"/>
  <c r="G39" i="2"/>
  <c r="G20" i="2"/>
  <c r="G7" i="2"/>
  <c r="G26" i="2"/>
  <c r="G13" i="2"/>
  <c r="G32" i="2"/>
  <c r="G19" i="2"/>
  <c r="G40" i="2"/>
  <c r="G27" i="2"/>
  <c r="G24" i="2"/>
  <c r="G11" i="2"/>
  <c r="G8" i="2"/>
  <c r="G17" i="2"/>
  <c r="G36" i="2"/>
  <c r="G23" i="2"/>
  <c r="G29" i="2"/>
  <c r="G10" i="2"/>
  <c r="G35" i="2"/>
  <c r="G16" i="2"/>
  <c r="I44" i="2" l="1"/>
  <c r="K44" i="2" s="1"/>
  <c r="A46" i="2"/>
  <c r="G45" i="2"/>
  <c r="E45" i="2"/>
  <c r="F4" i="1"/>
  <c r="F8" i="1" s="1"/>
  <c r="F9" i="1" s="1"/>
  <c r="F10" i="1" s="1"/>
  <c r="F12" i="1" s="1"/>
  <c r="E35" i="2"/>
  <c r="I35" i="2" s="1"/>
  <c r="K35" i="2" s="1"/>
  <c r="E32" i="2"/>
  <c r="I32" i="2" s="1"/>
  <c r="K32" i="2" s="1"/>
  <c r="E19" i="2"/>
  <c r="I19" i="2" s="1"/>
  <c r="K19" i="2" s="1"/>
  <c r="E16" i="2"/>
  <c r="I16" i="2" s="1"/>
  <c r="K16" i="2" s="1"/>
  <c r="E41" i="2"/>
  <c r="I41" i="2" s="1"/>
  <c r="K41" i="2" s="1"/>
  <c r="E38" i="2"/>
  <c r="I38" i="2" s="1"/>
  <c r="K38" i="2" s="1"/>
  <c r="E25" i="2"/>
  <c r="I25" i="2" s="1"/>
  <c r="K25" i="2" s="1"/>
  <c r="E22" i="2"/>
  <c r="I22" i="2" s="1"/>
  <c r="K22" i="2" s="1"/>
  <c r="E9" i="2"/>
  <c r="I9" i="2" s="1"/>
  <c r="K9" i="2" s="1"/>
  <c r="E31" i="2"/>
  <c r="I31" i="2" s="1"/>
  <c r="K31" i="2" s="1"/>
  <c r="E28" i="2"/>
  <c r="I28" i="2" s="1"/>
  <c r="K28" i="2" s="1"/>
  <c r="E15" i="2"/>
  <c r="I15" i="2" s="1"/>
  <c r="K15" i="2" s="1"/>
  <c r="E12" i="2"/>
  <c r="I12" i="2" s="1"/>
  <c r="K12" i="2" s="1"/>
  <c r="E40" i="2"/>
  <c r="I40" i="2" s="1"/>
  <c r="K40" i="2" s="1"/>
  <c r="E24" i="2"/>
  <c r="I24" i="2" s="1"/>
  <c r="K24" i="2" s="1"/>
  <c r="E8" i="2"/>
  <c r="I8" i="2" s="1"/>
  <c r="K8" i="2" s="1"/>
  <c r="E33" i="2"/>
  <c r="I33" i="2" s="1"/>
  <c r="K33" i="2" s="1"/>
  <c r="E14" i="2"/>
  <c r="I14" i="2" s="1"/>
  <c r="K14" i="2" s="1"/>
  <c r="E20" i="2"/>
  <c r="I20" i="2" s="1"/>
  <c r="K20" i="2" s="1"/>
  <c r="E7" i="2"/>
  <c r="I7" i="2" s="1"/>
  <c r="K7" i="2" s="1"/>
  <c r="E26" i="2"/>
  <c r="I26" i="2" s="1"/>
  <c r="K26" i="2" s="1"/>
  <c r="E13" i="2"/>
  <c r="I13" i="2" s="1"/>
  <c r="K13" i="2" s="1"/>
  <c r="E37" i="2"/>
  <c r="I37" i="2" s="1"/>
  <c r="K37" i="2" s="1"/>
  <c r="E34" i="2"/>
  <c r="I34" i="2" s="1"/>
  <c r="K34" i="2" s="1"/>
  <c r="E21" i="2"/>
  <c r="I21" i="2" s="1"/>
  <c r="K21" i="2" s="1"/>
  <c r="E18" i="2"/>
  <c r="I18" i="2" s="1"/>
  <c r="K18" i="2" s="1"/>
  <c r="E6" i="2"/>
  <c r="I6" i="2" s="1"/>
  <c r="K6" i="2" s="1"/>
  <c r="E27" i="2"/>
  <c r="I27" i="2" s="1"/>
  <c r="K27" i="2" s="1"/>
  <c r="E11" i="2"/>
  <c r="I11" i="2" s="1"/>
  <c r="K11" i="2" s="1"/>
  <c r="E30" i="2"/>
  <c r="I30" i="2" s="1"/>
  <c r="K30" i="2" s="1"/>
  <c r="E17" i="2"/>
  <c r="I17" i="2" s="1"/>
  <c r="K17" i="2" s="1"/>
  <c r="E39" i="2"/>
  <c r="I39" i="2" s="1"/>
  <c r="K39" i="2" s="1"/>
  <c r="E36" i="2"/>
  <c r="I36" i="2" s="1"/>
  <c r="K36" i="2" s="1"/>
  <c r="E23" i="2"/>
  <c r="I23" i="2" s="1"/>
  <c r="K23" i="2" s="1"/>
  <c r="E29" i="2"/>
  <c r="I29" i="2" s="1"/>
  <c r="K29" i="2" s="1"/>
  <c r="E10" i="2"/>
  <c r="I10" i="2" s="1"/>
  <c r="K10" i="2" s="1"/>
  <c r="I45" i="2" l="1"/>
  <c r="K45" i="2" s="1"/>
  <c r="A47" i="2"/>
  <c r="G46" i="2"/>
  <c r="E46" i="2"/>
  <c r="M6" i="2"/>
  <c r="M7" i="2" s="1"/>
  <c r="M8" i="2" s="1"/>
  <c r="M9" i="2" s="1"/>
  <c r="M10" i="2" s="1"/>
  <c r="M11" i="2" s="1"/>
  <c r="M12" i="2" s="1"/>
  <c r="M13" i="2" s="1"/>
  <c r="M14" i="2" s="1"/>
  <c r="M15" i="2" s="1"/>
  <c r="M16" i="2" s="1"/>
  <c r="M17" i="2" s="1"/>
  <c r="M18" i="2" s="1"/>
  <c r="M19" i="2" s="1"/>
  <c r="M20" i="2" s="1"/>
  <c r="M21" i="2" s="1"/>
  <c r="M22" i="2" s="1"/>
  <c r="M23" i="2" s="1"/>
  <c r="M24" i="2" s="1"/>
  <c r="M25" i="2" s="1"/>
  <c r="M26" i="2" s="1"/>
  <c r="M27" i="2" s="1"/>
  <c r="M28" i="2" s="1"/>
  <c r="M29" i="2" s="1"/>
  <c r="M30" i="2" s="1"/>
  <c r="M31" i="2" s="1"/>
  <c r="M32" i="2" s="1"/>
  <c r="M33" i="2" s="1"/>
  <c r="M34" i="2" s="1"/>
  <c r="M35" i="2" s="1"/>
  <c r="M36" i="2" s="1"/>
  <c r="M37" i="2" s="1"/>
  <c r="M38" i="2" s="1"/>
  <c r="M39" i="2" s="1"/>
  <c r="M40" i="2" s="1"/>
  <c r="M41" i="2" s="1"/>
  <c r="M42" i="2" s="1"/>
  <c r="M43" i="2" s="1"/>
  <c r="M44" i="2" s="1"/>
  <c r="M45" i="2" l="1"/>
  <c r="I46" i="2"/>
  <c r="K46" i="2" s="1"/>
  <c r="A48" i="2"/>
  <c r="G47" i="2"/>
  <c r="E47" i="2"/>
  <c r="M46" i="2" l="1"/>
  <c r="I47" i="2"/>
  <c r="K47" i="2" s="1"/>
  <c r="A49" i="2"/>
  <c r="E48" i="2"/>
  <c r="G48" i="2"/>
  <c r="M47" i="2" l="1"/>
  <c r="I48" i="2"/>
  <c r="K48" i="2" s="1"/>
  <c r="A50" i="2"/>
  <c r="G49" i="2"/>
  <c r="E49" i="2"/>
  <c r="M48" i="2" l="1"/>
  <c r="I49" i="2"/>
  <c r="K49" i="2" s="1"/>
  <c r="A51" i="2"/>
  <c r="G50" i="2"/>
  <c r="E50" i="2"/>
  <c r="M49" i="2" l="1"/>
  <c r="I50" i="2"/>
  <c r="K50" i="2" s="1"/>
  <c r="A52" i="2"/>
  <c r="G51" i="2"/>
  <c r="E51" i="2"/>
  <c r="M50" i="2" l="1"/>
  <c r="I51" i="2"/>
  <c r="K51" i="2" s="1"/>
  <c r="A53" i="2"/>
  <c r="E52" i="2"/>
  <c r="G52" i="2"/>
  <c r="M51" i="2" l="1"/>
  <c r="I52" i="2"/>
  <c r="K52" i="2" s="1"/>
  <c r="A54" i="2"/>
  <c r="G53" i="2"/>
  <c r="E53" i="2"/>
  <c r="M52" i="2" l="1"/>
  <c r="A55" i="2"/>
  <c r="G54" i="2"/>
  <c r="E54" i="2"/>
  <c r="I53" i="2"/>
  <c r="K53" i="2" s="1"/>
  <c r="M53" i="2" l="1"/>
  <c r="I54" i="2"/>
  <c r="K54" i="2" s="1"/>
  <c r="A56" i="2"/>
  <c r="G55" i="2"/>
  <c r="E55" i="2"/>
  <c r="M54" i="2" l="1"/>
  <c r="A57" i="2"/>
  <c r="E56" i="2"/>
  <c r="G56" i="2"/>
  <c r="I55" i="2"/>
  <c r="K55" i="2" s="1"/>
  <c r="M55" i="2" l="1"/>
  <c r="I56" i="2"/>
  <c r="K56" i="2" s="1"/>
  <c r="A58" i="2"/>
  <c r="G57" i="2"/>
  <c r="E57" i="2"/>
  <c r="M56" i="2" l="1"/>
  <c r="I57" i="2"/>
  <c r="K57" i="2" s="1"/>
  <c r="A59" i="2"/>
  <c r="G58" i="2"/>
  <c r="E58" i="2"/>
  <c r="M57" i="2" l="1"/>
  <c r="I58" i="2"/>
  <c r="K58" i="2" s="1"/>
  <c r="A60" i="2"/>
  <c r="G59" i="2"/>
  <c r="E59" i="2"/>
  <c r="M58" i="2" l="1"/>
  <c r="A61" i="2"/>
  <c r="E60" i="2"/>
  <c r="G60" i="2"/>
  <c r="I59" i="2"/>
  <c r="K59" i="2" s="1"/>
  <c r="M59" i="2" l="1"/>
  <c r="I60" i="2"/>
  <c r="K60" i="2" s="1"/>
  <c r="A62" i="2"/>
  <c r="G61" i="2"/>
  <c r="E61" i="2"/>
  <c r="M60" i="2" l="1"/>
  <c r="I61" i="2"/>
  <c r="K61" i="2" s="1"/>
  <c r="A63" i="2"/>
  <c r="E62" i="2"/>
  <c r="G62" i="2"/>
  <c r="M61" i="2" l="1"/>
  <c r="I62" i="2"/>
  <c r="K62" i="2" s="1"/>
  <c r="A64" i="2"/>
  <c r="G63" i="2"/>
  <c r="E63" i="2"/>
  <c r="M62" i="2" l="1"/>
  <c r="I63" i="2"/>
  <c r="K63" i="2" s="1"/>
  <c r="A65" i="2"/>
  <c r="E64" i="2"/>
  <c r="G64" i="2"/>
  <c r="M63" i="2" l="1"/>
  <c r="I64" i="2"/>
  <c r="K64" i="2" s="1"/>
  <c r="G65" i="2"/>
  <c r="E65" i="2"/>
  <c r="M64" i="2" l="1"/>
  <c r="I65" i="2"/>
  <c r="K65" i="2" s="1"/>
  <c r="K66" i="2" s="1"/>
  <c r="M65" i="2" l="1"/>
</calcChain>
</file>

<file path=xl/sharedStrings.xml><?xml version="1.0" encoding="utf-8"?>
<sst xmlns="http://schemas.openxmlformats.org/spreadsheetml/2006/main" count="28" uniqueCount="27">
  <si>
    <t>Customer Assumptions</t>
  </si>
  <si>
    <t xml:space="preserve">Number of Locations </t>
  </si>
  <si>
    <t>POTS Lines Per Location</t>
  </si>
  <si>
    <t>PIAB Pricing</t>
  </si>
  <si>
    <t>Price per line</t>
  </si>
  <si>
    <t>Total Savings</t>
  </si>
  <si>
    <t>Current Monthly Cost Per Site</t>
  </si>
  <si>
    <t>Proposed Monthly PIAB Cost Per Site</t>
  </si>
  <si>
    <t>Savings Per Site Per month</t>
  </si>
  <si>
    <t>Total Savings Per Month</t>
  </si>
  <si>
    <t>Total Savings Per Year</t>
  </si>
  <si>
    <t>Total Savings over Contract Term</t>
  </si>
  <si>
    <t>Contract Term (Years)</t>
  </si>
  <si>
    <t>Installation per site</t>
  </si>
  <si>
    <t>Investment</t>
  </si>
  <si>
    <t>Month</t>
  </si>
  <si>
    <t>New MRC</t>
  </si>
  <si>
    <t>OLD MRC</t>
  </si>
  <si>
    <t>Net Savings</t>
  </si>
  <si>
    <t>Cash Flows</t>
  </si>
  <si>
    <t>Cumulative</t>
  </si>
  <si>
    <t xml:space="preserve">  =Green = Change as needed</t>
  </si>
  <si>
    <t xml:space="preserve">  =Blue = auto calculates</t>
  </si>
  <si>
    <t>Maintenance and Data Plan</t>
  </si>
  <si>
    <t>90X2</t>
  </si>
  <si>
    <t>Total Hardware and Installation Cost</t>
  </si>
  <si>
    <t xml:space="preserve">Current Cost Per POTS 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</si>
</sst>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6">
    <xf numFmtId="0" fontId="0" fillId="0" borderId="0" xfId="0"/>
    <xf numFmtId="164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164" fontId="0" fillId="0" borderId="4" xfId="0" applyNumberFormat="1" applyBorder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2" fillId="0" borderId="5" xfId="0" applyFont="1" applyBorder="1" applyProtection="1">
      <protection locked="0"/>
    </xf>
    <xf numFmtId="44" fontId="0" fillId="0" borderId="0" xfId="2" applyFont="1"/>
    <xf numFmtId="43" fontId="0" fillId="0" borderId="0" xfId="1" applyFont="1"/>
    <xf numFmtId="44" fontId="0" fillId="0" borderId="0" xfId="0" applyNumberFormat="1"/>
    <xf numFmtId="165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164" fontId="0" fillId="4" borderId="2" xfId="0" applyNumberFormat="1" applyFill="1" applyBorder="1"/>
    <xf numFmtId="164" fontId="0" fillId="4" borderId="4" xfId="0" applyNumberFormat="1" applyFill="1" applyBorder="1"/>
    <xf numFmtId="164" fontId="0" fillId="4" borderId="6" xfId="0" applyNumberFormat="1" applyFill="1" applyBorder="1"/>
    <xf numFmtId="164" fontId="1" fillId="4" borderId="4" xfId="0" applyNumberFormat="1" applyFont="1" applyFill="1" applyBorder="1"/>
    <xf numFmtId="164" fontId="2" fillId="4" borderId="6" xfId="0" applyNumberFormat="1" applyFont="1" applyFill="1" applyBorder="1"/>
    <xf numFmtId="0" fontId="0" fillId="2" borderId="7" xfId="0" applyFill="1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5" borderId="9" xfId="0" applyFill="1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6" borderId="0" xfId="0" applyFill="1" applyProtection="1">
      <protection locked="0"/>
    </xf>
    <xf numFmtId="164" fontId="0" fillId="6" borderId="0" xfId="0" applyNumberFormat="1" applyFill="1" applyProtection="1">
      <protection locked="0"/>
    </xf>
    <xf numFmtId="0" fontId="0" fillId="6" borderId="0" xfId="0" applyFill="1" applyAlignment="1" applyProtection="1">
      <alignment horizontal="center"/>
      <protection locked="0"/>
    </xf>
    <xf numFmtId="164" fontId="0" fillId="6" borderId="0" xfId="0" applyNumberFormat="1" applyFill="1"/>
    <xf numFmtId="0" fontId="0" fillId="6" borderId="0" xfId="0" applyFill="1"/>
    <xf numFmtId="164" fontId="0" fillId="6" borderId="0" xfId="0" applyNumberFormat="1" applyFill="1" applyAlignment="1" applyProtection="1">
      <alignment horizont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E15" sqref="E15"/>
    </sheetView>
  </sheetViews>
  <sheetFormatPr defaultColWidth="9.109375" defaultRowHeight="14.4" x14ac:dyDescent="0.3"/>
  <cols>
    <col min="1" max="1" width="9.109375" style="2"/>
    <col min="2" max="2" width="26" style="2" customWidth="1"/>
    <col min="3" max="3" width="25.33203125" style="3" customWidth="1"/>
    <col min="4" max="4" width="12.6640625" style="2" customWidth="1"/>
    <col min="5" max="5" width="33.88671875" style="2" customWidth="1"/>
    <col min="6" max="6" width="15.33203125" style="2" customWidth="1"/>
    <col min="7" max="7" width="9.109375" style="2"/>
    <col min="8" max="8" width="16" style="2" customWidth="1"/>
    <col min="9" max="16384" width="9.109375" style="2"/>
  </cols>
  <sheetData>
    <row r="1" spans="1:8" ht="15" thickBot="1" x14ac:dyDescent="0.35">
      <c r="A1" s="30"/>
      <c r="B1" s="30"/>
      <c r="C1" s="32"/>
      <c r="D1" s="30"/>
      <c r="E1" s="30"/>
      <c r="F1" s="30"/>
      <c r="G1" s="30"/>
    </row>
    <row r="2" spans="1:8" x14ac:dyDescent="0.3">
      <c r="A2" s="30"/>
      <c r="B2" s="4"/>
      <c r="C2" s="5" t="s">
        <v>0</v>
      </c>
      <c r="D2" s="30"/>
      <c r="E2" s="4" t="s">
        <v>6</v>
      </c>
      <c r="F2" s="21">
        <f>C3*C4</f>
        <v>588</v>
      </c>
      <c r="G2" s="30"/>
    </row>
    <row r="3" spans="1:8" x14ac:dyDescent="0.3">
      <c r="A3" s="30"/>
      <c r="B3" s="6" t="s">
        <v>26</v>
      </c>
      <c r="C3" s="18">
        <v>98</v>
      </c>
      <c r="D3" s="30"/>
      <c r="E3" s="6" t="s">
        <v>7</v>
      </c>
      <c r="F3" s="22">
        <f>(C9*C4)+C10</f>
        <v>265</v>
      </c>
      <c r="G3" s="30"/>
    </row>
    <row r="4" spans="1:8" ht="15" thickBot="1" x14ac:dyDescent="0.35">
      <c r="A4" s="30"/>
      <c r="B4" s="6" t="s">
        <v>2</v>
      </c>
      <c r="C4" s="19">
        <v>6</v>
      </c>
      <c r="D4" s="31"/>
      <c r="E4" s="9" t="s">
        <v>8</v>
      </c>
      <c r="F4" s="23">
        <f>F2-F3</f>
        <v>323</v>
      </c>
      <c r="G4" s="30"/>
    </row>
    <row r="5" spans="1:8" ht="15" thickBot="1" x14ac:dyDescent="0.35">
      <c r="A5" s="30"/>
      <c r="B5" s="9" t="s">
        <v>1</v>
      </c>
      <c r="C5" s="20">
        <v>450</v>
      </c>
      <c r="D5" s="30"/>
      <c r="F5" s="1"/>
      <c r="G5" s="30"/>
    </row>
    <row r="6" spans="1:8" x14ac:dyDescent="0.3">
      <c r="A6" s="30"/>
      <c r="B6" s="30"/>
      <c r="C6" s="32"/>
      <c r="D6" s="30"/>
      <c r="E6" s="30"/>
      <c r="F6" s="33"/>
      <c r="G6" s="30"/>
      <c r="H6" s="30"/>
    </row>
    <row r="7" spans="1:8" ht="15" thickBot="1" x14ac:dyDescent="0.35">
      <c r="A7" s="30"/>
      <c r="B7" s="30"/>
      <c r="C7" s="32"/>
      <c r="D7" s="30"/>
      <c r="E7" s="30"/>
      <c r="F7" s="34"/>
      <c r="G7" s="30"/>
      <c r="H7" s="30"/>
    </row>
    <row r="8" spans="1:8" x14ac:dyDescent="0.3">
      <c r="A8" s="30"/>
      <c r="B8" s="4"/>
      <c r="C8" s="5" t="s">
        <v>3</v>
      </c>
      <c r="D8" s="30"/>
      <c r="E8" s="4" t="s">
        <v>9</v>
      </c>
      <c r="F8" s="21">
        <f>C5*F4</f>
        <v>145350</v>
      </c>
      <c r="G8" s="30"/>
    </row>
    <row r="9" spans="1:8" x14ac:dyDescent="0.3">
      <c r="A9" s="30"/>
      <c r="B9" s="6" t="s">
        <v>4</v>
      </c>
      <c r="C9" s="18">
        <v>40</v>
      </c>
      <c r="D9" s="30"/>
      <c r="E9" s="6" t="s">
        <v>10</v>
      </c>
      <c r="F9" s="22">
        <f>F8*12</f>
        <v>1744200</v>
      </c>
      <c r="G9" s="30"/>
    </row>
    <row r="10" spans="1:8" x14ac:dyDescent="0.3">
      <c r="A10" s="30"/>
      <c r="B10" s="6" t="s">
        <v>23</v>
      </c>
      <c r="C10" s="18">
        <v>25</v>
      </c>
      <c r="D10" s="30"/>
      <c r="E10" s="6" t="s">
        <v>11</v>
      </c>
      <c r="F10" s="22">
        <f>F9*C14</f>
        <v>8721000</v>
      </c>
      <c r="G10" s="30"/>
      <c r="H10" s="8"/>
    </row>
    <row r="11" spans="1:8" x14ac:dyDescent="0.3">
      <c r="A11" s="30"/>
      <c r="B11" s="6" t="s">
        <v>24</v>
      </c>
      <c r="C11" s="18">
        <v>420</v>
      </c>
      <c r="D11" s="30"/>
      <c r="E11" s="6" t="s">
        <v>25</v>
      </c>
      <c r="F11" s="24">
        <f>(C11*C5)+(C13*C5)</f>
        <v>481500</v>
      </c>
      <c r="G11" s="30"/>
      <c r="H11" s="8"/>
    </row>
    <row r="12" spans="1:8" ht="16.2" thickBot="1" x14ac:dyDescent="0.35">
      <c r="A12" s="30"/>
      <c r="B12" s="6"/>
      <c r="C12" s="7"/>
      <c r="D12" s="30"/>
      <c r="E12" s="11" t="s">
        <v>5</v>
      </c>
      <c r="F12" s="25">
        <f>F10-F11</f>
        <v>8239500</v>
      </c>
      <c r="G12" s="30"/>
      <c r="H12" s="8"/>
    </row>
    <row r="13" spans="1:8" x14ac:dyDescent="0.3">
      <c r="A13" s="30"/>
      <c r="B13" s="6" t="s">
        <v>13</v>
      </c>
      <c r="C13" s="18">
        <v>650</v>
      </c>
      <c r="D13" s="30"/>
      <c r="E13" s="30"/>
      <c r="F13" s="30"/>
      <c r="G13" s="30"/>
      <c r="H13" s="8"/>
    </row>
    <row r="14" spans="1:8" x14ac:dyDescent="0.3">
      <c r="A14" s="30"/>
      <c r="B14" s="6" t="s">
        <v>12</v>
      </c>
      <c r="C14" s="19">
        <v>5</v>
      </c>
      <c r="D14" s="30"/>
      <c r="E14" s="30"/>
      <c r="F14" s="30"/>
      <c r="G14" s="30"/>
    </row>
    <row r="15" spans="1:8" ht="15" thickBot="1" x14ac:dyDescent="0.35">
      <c r="A15" s="30"/>
      <c r="B15" s="9"/>
      <c r="C15" s="10"/>
      <c r="D15" s="30"/>
      <c r="E15" s="30"/>
      <c r="F15" s="30"/>
      <c r="G15" s="30"/>
    </row>
    <row r="16" spans="1:8" ht="15" thickBot="1" x14ac:dyDescent="0.35">
      <c r="A16" s="30"/>
      <c r="D16" s="30"/>
      <c r="E16" s="30"/>
      <c r="F16" s="30"/>
      <c r="G16" s="30"/>
    </row>
    <row r="17" spans="1:7" x14ac:dyDescent="0.3">
      <c r="A17" s="30"/>
      <c r="B17" s="26"/>
      <c r="C17" s="27" t="s">
        <v>21</v>
      </c>
      <c r="D17" s="30"/>
      <c r="E17" s="30"/>
      <c r="F17" s="30"/>
      <c r="G17" s="30"/>
    </row>
    <row r="18" spans="1:7" ht="15" thickBot="1" x14ac:dyDescent="0.35">
      <c r="A18" s="30"/>
      <c r="B18" s="28"/>
      <c r="C18" s="29" t="s">
        <v>22</v>
      </c>
      <c r="D18" s="30"/>
      <c r="E18" s="30"/>
      <c r="F18" s="30"/>
      <c r="G18" s="30"/>
    </row>
    <row r="19" spans="1:7" x14ac:dyDescent="0.3">
      <c r="A19" s="30"/>
      <c r="B19" s="30"/>
      <c r="C19" s="35"/>
      <c r="D19" s="30"/>
      <c r="E19" s="30"/>
      <c r="F19" s="30"/>
      <c r="G19" s="30"/>
    </row>
    <row r="20" spans="1:7" x14ac:dyDescent="0.3">
      <c r="A20" s="30"/>
      <c r="B20" s="30"/>
      <c r="C20" s="32"/>
      <c r="D20" s="30"/>
      <c r="E20" s="30"/>
      <c r="F20" s="30"/>
      <c r="G20" s="30"/>
    </row>
    <row r="21" spans="1:7" x14ac:dyDescent="0.3">
      <c r="A21" s="30"/>
      <c r="B21" s="30"/>
      <c r="C21" s="32"/>
      <c r="D21" s="30"/>
      <c r="E21" s="30"/>
      <c r="F21" s="30"/>
      <c r="G21" s="30"/>
    </row>
    <row r="22" spans="1:7" x14ac:dyDescent="0.3">
      <c r="A22" s="30"/>
      <c r="B22" s="30"/>
      <c r="C22" s="32"/>
      <c r="D22" s="30"/>
      <c r="E22" s="30"/>
      <c r="F22" s="30"/>
      <c r="G22" s="30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M66"/>
  <sheetViews>
    <sheetView workbookViewId="0">
      <pane xSplit="2" ySplit="4" topLeftCell="C47" activePane="bottomRight" state="frozen"/>
      <selection pane="topRight" activeCell="C1" sqref="C1"/>
      <selection pane="bottomLeft" activeCell="A5" sqref="A5"/>
      <selection pane="bottomRight" activeCell="M14" sqref="M14"/>
    </sheetView>
  </sheetViews>
  <sheetFormatPr defaultRowHeight="14.4" x14ac:dyDescent="0.3"/>
  <cols>
    <col min="1" max="1" width="12.6640625" customWidth="1"/>
    <col min="2" max="2" width="0.88671875" customWidth="1"/>
    <col min="3" max="3" width="12.6640625" customWidth="1"/>
    <col min="4" max="4" width="0.88671875" customWidth="1"/>
    <col min="5" max="5" width="12.6640625" customWidth="1"/>
    <col min="6" max="6" width="0.88671875" customWidth="1"/>
    <col min="7" max="7" width="12.6640625" customWidth="1"/>
    <col min="8" max="8" width="0.88671875" customWidth="1"/>
    <col min="9" max="9" width="12.6640625" customWidth="1"/>
    <col min="10" max="10" width="0.88671875" customWidth="1"/>
    <col min="11" max="11" width="12.6640625" customWidth="1"/>
    <col min="12" max="12" width="0.88671875" customWidth="1"/>
    <col min="13" max="13" width="17.33203125" customWidth="1"/>
    <col min="14" max="20" width="12.6640625" customWidth="1"/>
  </cols>
  <sheetData>
    <row r="3" spans="1:13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 t="s">
        <v>20</v>
      </c>
    </row>
    <row r="4" spans="1:13" x14ac:dyDescent="0.3">
      <c r="A4" s="17" t="s">
        <v>15</v>
      </c>
      <c r="B4" s="17"/>
      <c r="C4" s="17" t="s">
        <v>14</v>
      </c>
      <c r="D4" s="17"/>
      <c r="E4" s="17" t="s">
        <v>16</v>
      </c>
      <c r="F4" s="17"/>
      <c r="G4" s="17" t="s">
        <v>17</v>
      </c>
      <c r="H4" s="17"/>
      <c r="I4" s="17" t="s">
        <v>18</v>
      </c>
      <c r="J4" s="17"/>
      <c r="K4" s="17" t="s">
        <v>19</v>
      </c>
      <c r="L4" s="17"/>
      <c r="M4" s="17" t="s">
        <v>19</v>
      </c>
    </row>
    <row r="5" spans="1:13" x14ac:dyDescent="0.3">
      <c r="A5">
        <v>0</v>
      </c>
      <c r="C5" s="12" t="e">
        <f>-((ROI!#REF!*ROI!C11*ROI!C5)+(ROI!#REF!*ROI!C12*ROI!C5)+(ROI!C5*ROI!C13))</f>
        <v>#REF!</v>
      </c>
      <c r="K5" s="14" t="e">
        <f>+C5+I5</f>
        <v>#REF!</v>
      </c>
      <c r="M5" s="14" t="e">
        <f>+K5</f>
        <v>#REF!</v>
      </c>
    </row>
    <row r="6" spans="1:13" x14ac:dyDescent="0.3">
      <c r="A6">
        <v>1</v>
      </c>
      <c r="E6" s="13">
        <f>IF(A6&gt;0,-(ROI!$F$3*ROI!$C$5),0)</f>
        <v>-119250</v>
      </c>
      <c r="G6" s="13">
        <f>IF(A6&gt;0,(ROI!$F$2*ROI!$C$5),0)</f>
        <v>264600</v>
      </c>
      <c r="I6" s="13">
        <f>+E6+G6</f>
        <v>145350</v>
      </c>
      <c r="K6" s="14">
        <f>+C6+I6</f>
        <v>145350</v>
      </c>
      <c r="M6" s="14" t="e">
        <f>+M5+K6</f>
        <v>#REF!</v>
      </c>
    </row>
    <row r="7" spans="1:13" x14ac:dyDescent="0.3">
      <c r="A7">
        <f>IF(A6=0,0,IF(A6&lt;(ROI!$C$14)*12,+A6+1,0))</f>
        <v>2</v>
      </c>
      <c r="E7" s="13">
        <f>IF(A7&gt;0,-(ROI!$F$3*ROI!$C$5),0)</f>
        <v>-119250</v>
      </c>
      <c r="G7" s="13">
        <f>IF(A7&gt;0,(ROI!$F$2*ROI!$C$5),0)</f>
        <v>264600</v>
      </c>
      <c r="I7" s="13">
        <f t="shared" ref="I7:I65" si="0">+E7+G7</f>
        <v>145350</v>
      </c>
      <c r="K7" s="14">
        <f t="shared" ref="K7:K65" si="1">+C7+I7</f>
        <v>145350</v>
      </c>
      <c r="M7" s="14" t="e">
        <f t="shared" ref="M7:M65" si="2">+M6+K7</f>
        <v>#REF!</v>
      </c>
    </row>
    <row r="8" spans="1:13" x14ac:dyDescent="0.3">
      <c r="A8">
        <f>IF(A7=0,0,IF(A7&lt;(ROI!$C$14)*12,+A7+1,0))</f>
        <v>3</v>
      </c>
      <c r="E8" s="13">
        <f>IF(A8&gt;0,-(ROI!$F$3*ROI!$C$5),0)</f>
        <v>-119250</v>
      </c>
      <c r="G8" s="13">
        <f>IF(A8&gt;0,(ROI!$F$2*ROI!$C$5),0)</f>
        <v>264600</v>
      </c>
      <c r="I8" s="13">
        <f t="shared" si="0"/>
        <v>145350</v>
      </c>
      <c r="K8" s="14">
        <f t="shared" si="1"/>
        <v>145350</v>
      </c>
      <c r="M8" s="14" t="e">
        <f t="shared" si="2"/>
        <v>#REF!</v>
      </c>
    </row>
    <row r="9" spans="1:13" x14ac:dyDescent="0.3">
      <c r="A9">
        <f>IF(A8=0,0,IF(A8&lt;(ROI!$C$14)*12,+A8+1,0))</f>
        <v>4</v>
      </c>
      <c r="E9" s="13">
        <f>IF(A9&gt;0,-(ROI!$F$3*ROI!$C$5),0)</f>
        <v>-119250</v>
      </c>
      <c r="G9" s="13">
        <f>IF(A9&gt;0,(ROI!$F$2*ROI!$C$5),0)</f>
        <v>264600</v>
      </c>
      <c r="I9" s="13">
        <f t="shared" si="0"/>
        <v>145350</v>
      </c>
      <c r="K9" s="14">
        <f t="shared" si="1"/>
        <v>145350</v>
      </c>
      <c r="M9" s="14" t="e">
        <f t="shared" si="2"/>
        <v>#REF!</v>
      </c>
    </row>
    <row r="10" spans="1:13" x14ac:dyDescent="0.3">
      <c r="A10">
        <f>IF(A9=0,0,IF(A9&lt;(ROI!$C$14)*12,+A9+1,0))</f>
        <v>5</v>
      </c>
      <c r="E10" s="13">
        <f>IF(A10&gt;0,-(ROI!$F$3*ROI!$C$5),0)</f>
        <v>-119250</v>
      </c>
      <c r="G10" s="13">
        <f>IF(A10&gt;0,(ROI!$F$2*ROI!$C$5),0)</f>
        <v>264600</v>
      </c>
      <c r="I10" s="13">
        <f t="shared" si="0"/>
        <v>145350</v>
      </c>
      <c r="K10" s="14">
        <f t="shared" si="1"/>
        <v>145350</v>
      </c>
      <c r="M10" s="14" t="e">
        <f t="shared" si="2"/>
        <v>#REF!</v>
      </c>
    </row>
    <row r="11" spans="1:13" x14ac:dyDescent="0.3">
      <c r="A11">
        <f>IF(A10=0,0,IF(A10&lt;(ROI!$C$14)*12,+A10+1,0))</f>
        <v>6</v>
      </c>
      <c r="E11" s="13">
        <f>IF(A11&gt;0,-(ROI!$F$3*ROI!$C$5),0)</f>
        <v>-119250</v>
      </c>
      <c r="G11" s="13">
        <f>IF(A11&gt;0,(ROI!$F$2*ROI!$C$5),0)</f>
        <v>264600</v>
      </c>
      <c r="I11" s="13">
        <f t="shared" si="0"/>
        <v>145350</v>
      </c>
      <c r="K11" s="14">
        <f t="shared" si="1"/>
        <v>145350</v>
      </c>
      <c r="M11" s="14" t="e">
        <f t="shared" si="2"/>
        <v>#REF!</v>
      </c>
    </row>
    <row r="12" spans="1:13" x14ac:dyDescent="0.3">
      <c r="A12">
        <f>IF(A11=0,0,IF(A11&lt;(ROI!$C$14)*12,+A11+1,0))</f>
        <v>7</v>
      </c>
      <c r="E12" s="13">
        <f>IF(A12&gt;0,-(ROI!$F$3*ROI!$C$5),0)</f>
        <v>-119250</v>
      </c>
      <c r="G12" s="13">
        <f>IF(A12&gt;0,(ROI!$F$2*ROI!$C$5),0)</f>
        <v>264600</v>
      </c>
      <c r="I12" s="13">
        <f t="shared" si="0"/>
        <v>145350</v>
      </c>
      <c r="K12" s="14">
        <f t="shared" si="1"/>
        <v>145350</v>
      </c>
      <c r="M12" s="14" t="e">
        <f t="shared" si="2"/>
        <v>#REF!</v>
      </c>
    </row>
    <row r="13" spans="1:13" x14ac:dyDescent="0.3">
      <c r="A13">
        <f>IF(A12=0,0,IF(A12&lt;(ROI!$C$14)*12,+A12+1,0))</f>
        <v>8</v>
      </c>
      <c r="E13" s="13">
        <f>IF(A13&gt;0,-(ROI!$F$3*ROI!$C$5),0)</f>
        <v>-119250</v>
      </c>
      <c r="G13" s="13">
        <f>IF(A13&gt;0,(ROI!$F$2*ROI!$C$5),0)</f>
        <v>264600</v>
      </c>
      <c r="I13" s="13">
        <f t="shared" si="0"/>
        <v>145350</v>
      </c>
      <c r="K13" s="14">
        <f t="shared" si="1"/>
        <v>145350</v>
      </c>
      <c r="M13" s="14" t="e">
        <f t="shared" si="2"/>
        <v>#REF!</v>
      </c>
    </row>
    <row r="14" spans="1:13" x14ac:dyDescent="0.3">
      <c r="A14">
        <f>IF(A13=0,0,IF(A13&lt;(ROI!$C$14)*12,+A13+1,0))</f>
        <v>9</v>
      </c>
      <c r="E14" s="13">
        <f>IF(A14&gt;0,-(ROI!$F$3*ROI!$C$5),0)</f>
        <v>-119250</v>
      </c>
      <c r="G14" s="13">
        <f>IF(A14&gt;0,(ROI!$F$2*ROI!$C$5),0)</f>
        <v>264600</v>
      </c>
      <c r="I14" s="13">
        <f t="shared" si="0"/>
        <v>145350</v>
      </c>
      <c r="K14" s="14">
        <f t="shared" si="1"/>
        <v>145350</v>
      </c>
      <c r="M14" s="14" t="e">
        <f t="shared" si="2"/>
        <v>#REF!</v>
      </c>
    </row>
    <row r="15" spans="1:13" x14ac:dyDescent="0.3">
      <c r="A15">
        <f>IF(A14=0,0,IF(A14&lt;(ROI!$C$14)*12,+A14+1,0))</f>
        <v>10</v>
      </c>
      <c r="E15" s="13">
        <f>IF(A15&gt;0,-(ROI!$F$3*ROI!$C$5),0)</f>
        <v>-119250</v>
      </c>
      <c r="G15" s="13">
        <f>IF(A15&gt;0,(ROI!$F$2*ROI!$C$5),0)</f>
        <v>264600</v>
      </c>
      <c r="I15" s="13">
        <f t="shared" si="0"/>
        <v>145350</v>
      </c>
      <c r="K15" s="14">
        <f t="shared" si="1"/>
        <v>145350</v>
      </c>
      <c r="M15" s="14" t="e">
        <f t="shared" si="2"/>
        <v>#REF!</v>
      </c>
    </row>
    <row r="16" spans="1:13" x14ac:dyDescent="0.3">
      <c r="A16">
        <f>IF(A15=0,0,IF(A15&lt;(ROI!$C$14)*12,+A15+1,0))</f>
        <v>11</v>
      </c>
      <c r="E16" s="13">
        <f>IF(A16&gt;0,-(ROI!$F$3*ROI!$C$5),0)</f>
        <v>-119250</v>
      </c>
      <c r="G16" s="13">
        <f>IF(A16&gt;0,(ROI!$F$2*ROI!$C$5),0)</f>
        <v>264600</v>
      </c>
      <c r="I16" s="13">
        <f t="shared" si="0"/>
        <v>145350</v>
      </c>
      <c r="K16" s="14">
        <f t="shared" si="1"/>
        <v>145350</v>
      </c>
      <c r="M16" s="14" t="e">
        <f t="shared" si="2"/>
        <v>#REF!</v>
      </c>
    </row>
    <row r="17" spans="1:13" x14ac:dyDescent="0.3">
      <c r="A17">
        <f>IF(A16=0,0,IF(A16&lt;(ROI!$C$14)*12,+A16+1,0))</f>
        <v>12</v>
      </c>
      <c r="E17" s="13">
        <f>IF(A17&gt;0,-(ROI!$F$3*ROI!$C$5),0)</f>
        <v>-119250</v>
      </c>
      <c r="G17" s="13">
        <f>IF(A17&gt;0,(ROI!$F$2*ROI!$C$5),0)</f>
        <v>264600</v>
      </c>
      <c r="I17" s="13">
        <f t="shared" si="0"/>
        <v>145350</v>
      </c>
      <c r="K17" s="14">
        <f t="shared" si="1"/>
        <v>145350</v>
      </c>
      <c r="M17" s="14" t="e">
        <f t="shared" si="2"/>
        <v>#REF!</v>
      </c>
    </row>
    <row r="18" spans="1:13" x14ac:dyDescent="0.3">
      <c r="A18">
        <f>IF(A17=0,0,IF(A17&lt;(ROI!$C$14)*12,+A17+1,0))</f>
        <v>13</v>
      </c>
      <c r="E18" s="13">
        <f>IF(A18&gt;0,-(ROI!$F$3*ROI!$C$5),0)</f>
        <v>-119250</v>
      </c>
      <c r="G18" s="13">
        <f>IF(A18&gt;0,(ROI!$F$2*ROI!$C$5),0)</f>
        <v>264600</v>
      </c>
      <c r="I18" s="13">
        <f t="shared" si="0"/>
        <v>145350</v>
      </c>
      <c r="K18" s="14">
        <f t="shared" si="1"/>
        <v>145350</v>
      </c>
      <c r="M18" s="14" t="e">
        <f t="shared" si="2"/>
        <v>#REF!</v>
      </c>
    </row>
    <row r="19" spans="1:13" x14ac:dyDescent="0.3">
      <c r="A19">
        <f>IF(A18=0,0,IF(A18&lt;(ROI!$C$14)*12,+A18+1,0))</f>
        <v>14</v>
      </c>
      <c r="E19" s="13">
        <f>IF(A19&gt;0,-(ROI!$F$3*ROI!$C$5),0)</f>
        <v>-119250</v>
      </c>
      <c r="G19" s="13">
        <f>IF(A19&gt;0,(ROI!$F$2*ROI!$C$5),0)</f>
        <v>264600</v>
      </c>
      <c r="I19" s="13">
        <f t="shared" si="0"/>
        <v>145350</v>
      </c>
      <c r="K19" s="14">
        <f t="shared" si="1"/>
        <v>145350</v>
      </c>
      <c r="M19" s="14" t="e">
        <f t="shared" si="2"/>
        <v>#REF!</v>
      </c>
    </row>
    <row r="20" spans="1:13" x14ac:dyDescent="0.3">
      <c r="A20">
        <f>IF(A19=0,0,IF(A19&lt;(ROI!$C$14)*12,+A19+1,0))</f>
        <v>15</v>
      </c>
      <c r="E20" s="13">
        <f>IF(A20&gt;0,-(ROI!$F$3*ROI!$C$5),0)</f>
        <v>-119250</v>
      </c>
      <c r="G20" s="13">
        <f>IF(A20&gt;0,(ROI!$F$2*ROI!$C$5),0)</f>
        <v>264600</v>
      </c>
      <c r="I20" s="13">
        <f t="shared" si="0"/>
        <v>145350</v>
      </c>
      <c r="K20" s="14">
        <f t="shared" si="1"/>
        <v>145350</v>
      </c>
      <c r="M20" s="14" t="e">
        <f t="shared" si="2"/>
        <v>#REF!</v>
      </c>
    </row>
    <row r="21" spans="1:13" x14ac:dyDescent="0.3">
      <c r="A21">
        <f>IF(A20=0,0,IF(A20&lt;(ROI!$C$14)*12,+A20+1,0))</f>
        <v>16</v>
      </c>
      <c r="E21" s="13">
        <f>IF(A21&gt;0,-(ROI!$F$3*ROI!$C$5),0)</f>
        <v>-119250</v>
      </c>
      <c r="G21" s="13">
        <f>IF(A21&gt;0,(ROI!$F$2*ROI!$C$5),0)</f>
        <v>264600</v>
      </c>
      <c r="I21" s="13">
        <f t="shared" si="0"/>
        <v>145350</v>
      </c>
      <c r="K21" s="14">
        <f t="shared" si="1"/>
        <v>145350</v>
      </c>
      <c r="M21" s="14" t="e">
        <f t="shared" si="2"/>
        <v>#REF!</v>
      </c>
    </row>
    <row r="22" spans="1:13" x14ac:dyDescent="0.3">
      <c r="A22">
        <f>IF(A21=0,0,IF(A21&lt;(ROI!$C$14)*12,+A21+1,0))</f>
        <v>17</v>
      </c>
      <c r="E22" s="13">
        <f>IF(A22&gt;0,-(ROI!$F$3*ROI!$C$5),0)</f>
        <v>-119250</v>
      </c>
      <c r="G22" s="13">
        <f>IF(A22&gt;0,(ROI!$F$2*ROI!$C$5),0)</f>
        <v>264600</v>
      </c>
      <c r="I22" s="13">
        <f t="shared" si="0"/>
        <v>145350</v>
      </c>
      <c r="K22" s="14">
        <f t="shared" si="1"/>
        <v>145350</v>
      </c>
      <c r="M22" s="14" t="e">
        <f t="shared" si="2"/>
        <v>#REF!</v>
      </c>
    </row>
    <row r="23" spans="1:13" x14ac:dyDescent="0.3">
      <c r="A23">
        <f>IF(A22=0,0,IF(A22&lt;(ROI!$C$14)*12,+A22+1,0))</f>
        <v>18</v>
      </c>
      <c r="E23" s="13">
        <f>IF(A23&gt;0,-(ROI!$F$3*ROI!$C$5),0)</f>
        <v>-119250</v>
      </c>
      <c r="G23" s="13">
        <f>IF(A23&gt;0,(ROI!$F$2*ROI!$C$5),0)</f>
        <v>264600</v>
      </c>
      <c r="I23" s="13">
        <f t="shared" si="0"/>
        <v>145350</v>
      </c>
      <c r="K23" s="14">
        <f t="shared" si="1"/>
        <v>145350</v>
      </c>
      <c r="M23" s="14" t="e">
        <f t="shared" si="2"/>
        <v>#REF!</v>
      </c>
    </row>
    <row r="24" spans="1:13" x14ac:dyDescent="0.3">
      <c r="A24">
        <f>IF(A23=0,0,IF(A23&lt;(ROI!$C$14)*12,+A23+1,0))</f>
        <v>19</v>
      </c>
      <c r="E24" s="13">
        <f>IF(A24&gt;0,-(ROI!$F$3*ROI!$C$5),0)</f>
        <v>-119250</v>
      </c>
      <c r="G24" s="13">
        <f>IF(A24&gt;0,(ROI!$F$2*ROI!$C$5),0)</f>
        <v>264600</v>
      </c>
      <c r="I24" s="13">
        <f t="shared" si="0"/>
        <v>145350</v>
      </c>
      <c r="K24" s="14">
        <f t="shared" si="1"/>
        <v>145350</v>
      </c>
      <c r="M24" s="14" t="e">
        <f t="shared" si="2"/>
        <v>#REF!</v>
      </c>
    </row>
    <row r="25" spans="1:13" x14ac:dyDescent="0.3">
      <c r="A25">
        <f>IF(A24=0,0,IF(A24&lt;(ROI!$C$14)*12,+A24+1,0))</f>
        <v>20</v>
      </c>
      <c r="E25" s="13">
        <f>IF(A25&gt;0,-(ROI!$F$3*ROI!$C$5),0)</f>
        <v>-119250</v>
      </c>
      <c r="G25" s="13">
        <f>IF(A25&gt;0,(ROI!$F$2*ROI!$C$5),0)</f>
        <v>264600</v>
      </c>
      <c r="I25" s="13">
        <f t="shared" si="0"/>
        <v>145350</v>
      </c>
      <c r="K25" s="14">
        <f t="shared" si="1"/>
        <v>145350</v>
      </c>
      <c r="M25" s="14" t="e">
        <f t="shared" si="2"/>
        <v>#REF!</v>
      </c>
    </row>
    <row r="26" spans="1:13" x14ac:dyDescent="0.3">
      <c r="A26">
        <f>IF(A25=0,0,IF(A25&lt;(ROI!$C$14)*12,+A25+1,0))</f>
        <v>21</v>
      </c>
      <c r="E26" s="13">
        <f>IF(A26&gt;0,-(ROI!$F$3*ROI!$C$5),0)</f>
        <v>-119250</v>
      </c>
      <c r="G26" s="13">
        <f>IF(A26&gt;0,(ROI!$F$2*ROI!$C$5),0)</f>
        <v>264600</v>
      </c>
      <c r="I26" s="13">
        <f t="shared" si="0"/>
        <v>145350</v>
      </c>
      <c r="K26" s="14">
        <f t="shared" si="1"/>
        <v>145350</v>
      </c>
      <c r="M26" s="14" t="e">
        <f t="shared" si="2"/>
        <v>#REF!</v>
      </c>
    </row>
    <row r="27" spans="1:13" x14ac:dyDescent="0.3">
      <c r="A27">
        <f>IF(A26=0,0,IF(A26&lt;(ROI!$C$14)*12,+A26+1,0))</f>
        <v>22</v>
      </c>
      <c r="E27" s="13">
        <f>IF(A27&gt;0,-(ROI!$F$3*ROI!$C$5),0)</f>
        <v>-119250</v>
      </c>
      <c r="G27" s="13">
        <f>IF(A27&gt;0,(ROI!$F$2*ROI!$C$5),0)</f>
        <v>264600</v>
      </c>
      <c r="I27" s="13">
        <f t="shared" si="0"/>
        <v>145350</v>
      </c>
      <c r="K27" s="14">
        <f t="shared" si="1"/>
        <v>145350</v>
      </c>
      <c r="M27" s="14" t="e">
        <f t="shared" si="2"/>
        <v>#REF!</v>
      </c>
    </row>
    <row r="28" spans="1:13" x14ac:dyDescent="0.3">
      <c r="A28">
        <f>IF(A27=0,0,IF(A27&lt;(ROI!$C$14)*12,+A27+1,0))</f>
        <v>23</v>
      </c>
      <c r="E28" s="13">
        <f>IF(A28&gt;0,-(ROI!$F$3*ROI!$C$5),0)</f>
        <v>-119250</v>
      </c>
      <c r="G28" s="13">
        <f>IF(A28&gt;0,(ROI!$F$2*ROI!$C$5),0)</f>
        <v>264600</v>
      </c>
      <c r="I28" s="13">
        <f t="shared" si="0"/>
        <v>145350</v>
      </c>
      <c r="K28" s="14">
        <f t="shared" si="1"/>
        <v>145350</v>
      </c>
      <c r="M28" s="14" t="e">
        <f t="shared" si="2"/>
        <v>#REF!</v>
      </c>
    </row>
    <row r="29" spans="1:13" x14ac:dyDescent="0.3">
      <c r="A29">
        <f>IF(A28=0,0,IF(A28&lt;(ROI!$C$14)*12,+A28+1,0))</f>
        <v>24</v>
      </c>
      <c r="E29" s="13">
        <f>IF(A29&gt;0,-(ROI!$F$3*ROI!$C$5),0)</f>
        <v>-119250</v>
      </c>
      <c r="G29" s="13">
        <f>IF(A29&gt;0,(ROI!$F$2*ROI!$C$5),0)</f>
        <v>264600</v>
      </c>
      <c r="I29" s="13">
        <f t="shared" si="0"/>
        <v>145350</v>
      </c>
      <c r="K29" s="14">
        <f t="shared" si="1"/>
        <v>145350</v>
      </c>
      <c r="M29" s="14" t="e">
        <f t="shared" si="2"/>
        <v>#REF!</v>
      </c>
    </row>
    <row r="30" spans="1:13" x14ac:dyDescent="0.3">
      <c r="A30">
        <f>IF(A29=0,0,IF(A29&lt;(ROI!$C$14)*12,+A29+1,0))</f>
        <v>25</v>
      </c>
      <c r="E30" s="13">
        <f>IF(A30&gt;0,-(ROI!$F$3*ROI!$C$5),0)</f>
        <v>-119250</v>
      </c>
      <c r="G30" s="13">
        <f>IF(A30&gt;0,(ROI!$F$2*ROI!$C$5),0)</f>
        <v>264600</v>
      </c>
      <c r="I30" s="13">
        <f t="shared" si="0"/>
        <v>145350</v>
      </c>
      <c r="K30" s="14">
        <f t="shared" si="1"/>
        <v>145350</v>
      </c>
      <c r="M30" s="14" t="e">
        <f t="shared" si="2"/>
        <v>#REF!</v>
      </c>
    </row>
    <row r="31" spans="1:13" x14ac:dyDescent="0.3">
      <c r="A31">
        <f>IF(A30=0,0,IF(A30&lt;(ROI!$C$14)*12,+A30+1,0))</f>
        <v>26</v>
      </c>
      <c r="E31" s="13">
        <f>IF(A31&gt;0,-(ROI!$F$3*ROI!$C$5),0)</f>
        <v>-119250</v>
      </c>
      <c r="G31" s="13">
        <f>IF(A31&gt;0,(ROI!$F$2*ROI!$C$5),0)</f>
        <v>264600</v>
      </c>
      <c r="I31" s="13">
        <f t="shared" si="0"/>
        <v>145350</v>
      </c>
      <c r="K31" s="14">
        <f t="shared" si="1"/>
        <v>145350</v>
      </c>
      <c r="M31" s="14" t="e">
        <f t="shared" si="2"/>
        <v>#REF!</v>
      </c>
    </row>
    <row r="32" spans="1:13" x14ac:dyDescent="0.3">
      <c r="A32">
        <f>IF(A31=0,0,IF(A31&lt;(ROI!$C$14)*12,+A31+1,0))</f>
        <v>27</v>
      </c>
      <c r="E32" s="13">
        <f>IF(A32&gt;0,-(ROI!$F$3*ROI!$C$5),0)</f>
        <v>-119250</v>
      </c>
      <c r="G32" s="13">
        <f>IF(A32&gt;0,(ROI!$F$2*ROI!$C$5),0)</f>
        <v>264600</v>
      </c>
      <c r="I32" s="13">
        <f t="shared" si="0"/>
        <v>145350</v>
      </c>
      <c r="K32" s="14">
        <f t="shared" si="1"/>
        <v>145350</v>
      </c>
      <c r="M32" s="14" t="e">
        <f t="shared" si="2"/>
        <v>#REF!</v>
      </c>
    </row>
    <row r="33" spans="1:13" x14ac:dyDescent="0.3">
      <c r="A33">
        <f>IF(A32=0,0,IF(A32&lt;(ROI!$C$14)*12,+A32+1,0))</f>
        <v>28</v>
      </c>
      <c r="E33" s="13">
        <f>IF(A33&gt;0,-(ROI!$F$3*ROI!$C$5),0)</f>
        <v>-119250</v>
      </c>
      <c r="G33" s="13">
        <f>IF(A33&gt;0,(ROI!$F$2*ROI!$C$5),0)</f>
        <v>264600</v>
      </c>
      <c r="I33" s="13">
        <f t="shared" si="0"/>
        <v>145350</v>
      </c>
      <c r="K33" s="14">
        <f t="shared" si="1"/>
        <v>145350</v>
      </c>
      <c r="M33" s="14" t="e">
        <f t="shared" si="2"/>
        <v>#REF!</v>
      </c>
    </row>
    <row r="34" spans="1:13" x14ac:dyDescent="0.3">
      <c r="A34">
        <f>IF(A33=0,0,IF(A33&lt;(ROI!$C$14)*12,+A33+1,0))</f>
        <v>29</v>
      </c>
      <c r="E34" s="13">
        <f>IF(A34&gt;0,-(ROI!$F$3*ROI!$C$5),0)</f>
        <v>-119250</v>
      </c>
      <c r="G34" s="13">
        <f>IF(A34&gt;0,(ROI!$F$2*ROI!$C$5),0)</f>
        <v>264600</v>
      </c>
      <c r="I34" s="13">
        <f t="shared" si="0"/>
        <v>145350</v>
      </c>
      <c r="K34" s="14">
        <f t="shared" si="1"/>
        <v>145350</v>
      </c>
      <c r="M34" s="14" t="e">
        <f t="shared" si="2"/>
        <v>#REF!</v>
      </c>
    </row>
    <row r="35" spans="1:13" x14ac:dyDescent="0.3">
      <c r="A35">
        <f>IF(A34=0,0,IF(A34&lt;(ROI!$C$14)*12,+A34+1,0))</f>
        <v>30</v>
      </c>
      <c r="E35" s="13">
        <f>IF(A35&gt;0,-(ROI!$F$3*ROI!$C$5),0)</f>
        <v>-119250</v>
      </c>
      <c r="G35" s="13">
        <f>IF(A35&gt;0,(ROI!$F$2*ROI!$C$5),0)</f>
        <v>264600</v>
      </c>
      <c r="I35" s="13">
        <f t="shared" si="0"/>
        <v>145350</v>
      </c>
      <c r="K35" s="14">
        <f t="shared" si="1"/>
        <v>145350</v>
      </c>
      <c r="M35" s="14" t="e">
        <f t="shared" si="2"/>
        <v>#REF!</v>
      </c>
    </row>
    <row r="36" spans="1:13" x14ac:dyDescent="0.3">
      <c r="A36">
        <f>IF(A35=0,0,IF(A35&lt;(ROI!$C$14)*12,+A35+1,0))</f>
        <v>31</v>
      </c>
      <c r="E36" s="13">
        <f>IF(A36&gt;0,-(ROI!$F$3*ROI!$C$5),0)</f>
        <v>-119250</v>
      </c>
      <c r="G36" s="13">
        <f>IF(A36&gt;0,(ROI!$F$2*ROI!$C$5),0)</f>
        <v>264600</v>
      </c>
      <c r="I36" s="13">
        <f t="shared" si="0"/>
        <v>145350</v>
      </c>
      <c r="K36" s="14">
        <f t="shared" si="1"/>
        <v>145350</v>
      </c>
      <c r="M36" s="14" t="e">
        <f t="shared" si="2"/>
        <v>#REF!</v>
      </c>
    </row>
    <row r="37" spans="1:13" x14ac:dyDescent="0.3">
      <c r="A37">
        <f>IF(A36=0,0,IF(A36&lt;(ROI!$C$14)*12,+A36+1,0))</f>
        <v>32</v>
      </c>
      <c r="E37" s="13">
        <f>IF(A37&gt;0,-(ROI!$F$3*ROI!$C$5),0)</f>
        <v>-119250</v>
      </c>
      <c r="G37" s="13">
        <f>IF(A37&gt;0,(ROI!$F$2*ROI!$C$5),0)</f>
        <v>264600</v>
      </c>
      <c r="I37" s="13">
        <f t="shared" si="0"/>
        <v>145350</v>
      </c>
      <c r="K37" s="14">
        <f t="shared" si="1"/>
        <v>145350</v>
      </c>
      <c r="M37" s="14" t="e">
        <f t="shared" si="2"/>
        <v>#REF!</v>
      </c>
    </row>
    <row r="38" spans="1:13" x14ac:dyDescent="0.3">
      <c r="A38">
        <f>IF(A37=0,0,IF(A37&lt;(ROI!$C$14)*12,+A37+1,0))</f>
        <v>33</v>
      </c>
      <c r="E38" s="13">
        <f>IF(A38&gt;0,-(ROI!$F$3*ROI!$C$5),0)</f>
        <v>-119250</v>
      </c>
      <c r="G38" s="13">
        <f>IF(A38&gt;0,(ROI!$F$2*ROI!$C$5),0)</f>
        <v>264600</v>
      </c>
      <c r="I38" s="13">
        <f t="shared" si="0"/>
        <v>145350</v>
      </c>
      <c r="K38" s="14">
        <f t="shared" si="1"/>
        <v>145350</v>
      </c>
      <c r="M38" s="14" t="e">
        <f t="shared" si="2"/>
        <v>#REF!</v>
      </c>
    </row>
    <row r="39" spans="1:13" x14ac:dyDescent="0.3">
      <c r="A39">
        <f>IF(A38=0,0,IF(A38&lt;(ROI!$C$14)*12,+A38+1,0))</f>
        <v>34</v>
      </c>
      <c r="E39" s="13">
        <f>IF(A39&gt;0,-(ROI!$F$3*ROI!$C$5),0)</f>
        <v>-119250</v>
      </c>
      <c r="G39" s="13">
        <f>IF(A39&gt;0,(ROI!$F$2*ROI!$C$5),0)</f>
        <v>264600</v>
      </c>
      <c r="I39" s="13">
        <f t="shared" si="0"/>
        <v>145350</v>
      </c>
      <c r="K39" s="14">
        <f t="shared" si="1"/>
        <v>145350</v>
      </c>
      <c r="M39" s="14" t="e">
        <f t="shared" si="2"/>
        <v>#REF!</v>
      </c>
    </row>
    <row r="40" spans="1:13" x14ac:dyDescent="0.3">
      <c r="A40">
        <f>IF(A39=0,0,IF(A39&lt;(ROI!$C$14)*12,+A39+1,0))</f>
        <v>35</v>
      </c>
      <c r="E40" s="13">
        <f>IF(A40&gt;0,-(ROI!$F$3*ROI!$C$5),0)</f>
        <v>-119250</v>
      </c>
      <c r="G40" s="13">
        <f>IF(A40&gt;0,(ROI!$F$2*ROI!$C$5),0)</f>
        <v>264600</v>
      </c>
      <c r="I40" s="13">
        <f t="shared" si="0"/>
        <v>145350</v>
      </c>
      <c r="K40" s="14">
        <f t="shared" si="1"/>
        <v>145350</v>
      </c>
      <c r="M40" s="14" t="e">
        <f t="shared" si="2"/>
        <v>#REF!</v>
      </c>
    </row>
    <row r="41" spans="1:13" x14ac:dyDescent="0.3">
      <c r="A41">
        <f>IF(A40=0,0,IF(A40&lt;(ROI!$C$14)*12,+A40+1,0))</f>
        <v>36</v>
      </c>
      <c r="E41" s="13">
        <f>IF(A41&gt;0,-(ROI!$F$3*ROI!$C$5),0)</f>
        <v>-119250</v>
      </c>
      <c r="G41" s="13">
        <f>IF(A41&gt;0,(ROI!$F$2*ROI!$C$5),0)</f>
        <v>264600</v>
      </c>
      <c r="I41" s="13">
        <f t="shared" si="0"/>
        <v>145350</v>
      </c>
      <c r="K41" s="14">
        <f t="shared" si="1"/>
        <v>145350</v>
      </c>
      <c r="M41" s="14" t="e">
        <f t="shared" si="2"/>
        <v>#REF!</v>
      </c>
    </row>
    <row r="42" spans="1:13" x14ac:dyDescent="0.3">
      <c r="A42">
        <f>IF(A41=0,0,IF(A41&lt;(ROI!$C$14)*12,+A41+1,0))</f>
        <v>37</v>
      </c>
      <c r="E42" s="13">
        <f>IF(A42&gt;0,-(ROI!$F$3*ROI!$C$5),0)</f>
        <v>-119250</v>
      </c>
      <c r="G42" s="13">
        <f>IF(A42&gt;0,(ROI!$F$2*ROI!$C$5),0)</f>
        <v>264600</v>
      </c>
      <c r="I42" s="13">
        <f t="shared" si="0"/>
        <v>145350</v>
      </c>
      <c r="K42" s="14">
        <f t="shared" si="1"/>
        <v>145350</v>
      </c>
      <c r="M42" s="14" t="e">
        <f t="shared" si="2"/>
        <v>#REF!</v>
      </c>
    </row>
    <row r="43" spans="1:13" x14ac:dyDescent="0.3">
      <c r="A43">
        <f>IF(A42=0,0,IF(A42&lt;(ROI!$C$14)*12,+A42+1,0))</f>
        <v>38</v>
      </c>
      <c r="E43" s="13">
        <f>IF(A43&gt;0,-(ROI!$F$3*ROI!$C$5),0)</f>
        <v>-119250</v>
      </c>
      <c r="G43" s="13">
        <f>IF(A43&gt;0,(ROI!$F$2*ROI!$C$5),0)</f>
        <v>264600</v>
      </c>
      <c r="I43" s="13">
        <f t="shared" si="0"/>
        <v>145350</v>
      </c>
      <c r="K43" s="14">
        <f t="shared" si="1"/>
        <v>145350</v>
      </c>
      <c r="M43" s="14" t="e">
        <f t="shared" si="2"/>
        <v>#REF!</v>
      </c>
    </row>
    <row r="44" spans="1:13" x14ac:dyDescent="0.3">
      <c r="A44">
        <f>IF(A43=0,0,IF(A43&lt;(ROI!$C$14)*12,+A43+1,0))</f>
        <v>39</v>
      </c>
      <c r="E44" s="13">
        <f>IF(A44&gt;0,-(ROI!$F$3*ROI!$C$5),0)</f>
        <v>-119250</v>
      </c>
      <c r="G44" s="13">
        <f>IF(A44&gt;0,(ROI!$F$2*ROI!$C$5),0)</f>
        <v>264600</v>
      </c>
      <c r="I44" s="13">
        <f t="shared" si="0"/>
        <v>145350</v>
      </c>
      <c r="K44" s="14">
        <f t="shared" si="1"/>
        <v>145350</v>
      </c>
      <c r="M44" s="14" t="e">
        <f t="shared" si="2"/>
        <v>#REF!</v>
      </c>
    </row>
    <row r="45" spans="1:13" x14ac:dyDescent="0.3">
      <c r="A45">
        <f>IF(A44=0,0,IF(A44&lt;(ROI!$C$14)*12,+A44+1,0))</f>
        <v>40</v>
      </c>
      <c r="E45" s="13">
        <f>IF(A45&gt;0,-(ROI!$F$3*ROI!$C$5),0)</f>
        <v>-119250</v>
      </c>
      <c r="G45" s="13">
        <f>IF(A45&gt;0,(ROI!$F$2*ROI!$C$5),0)</f>
        <v>264600</v>
      </c>
      <c r="I45" s="13">
        <f t="shared" si="0"/>
        <v>145350</v>
      </c>
      <c r="K45" s="14">
        <f t="shared" si="1"/>
        <v>145350</v>
      </c>
      <c r="M45" s="14" t="e">
        <f t="shared" si="2"/>
        <v>#REF!</v>
      </c>
    </row>
    <row r="46" spans="1:13" x14ac:dyDescent="0.3">
      <c r="A46">
        <f>IF(A45=0,0,IF(A45&lt;(ROI!$C$14)*12,+A45+1,0))</f>
        <v>41</v>
      </c>
      <c r="E46" s="13">
        <f>IF(A46&gt;0,-(ROI!$F$3*ROI!$C$5),0)</f>
        <v>-119250</v>
      </c>
      <c r="G46" s="13">
        <f>IF(A46&gt;0,(ROI!$F$2*ROI!$C$5),0)</f>
        <v>264600</v>
      </c>
      <c r="I46" s="13">
        <f t="shared" si="0"/>
        <v>145350</v>
      </c>
      <c r="K46" s="14">
        <f t="shared" si="1"/>
        <v>145350</v>
      </c>
      <c r="M46" s="14" t="e">
        <f t="shared" si="2"/>
        <v>#REF!</v>
      </c>
    </row>
    <row r="47" spans="1:13" x14ac:dyDescent="0.3">
      <c r="A47">
        <f>IF(A46=0,0,IF(A46&lt;(ROI!$C$14)*12,+A46+1,0))</f>
        <v>42</v>
      </c>
      <c r="E47" s="13">
        <f>IF(A47&gt;0,-(ROI!$F$3*ROI!$C$5),0)</f>
        <v>-119250</v>
      </c>
      <c r="G47" s="13">
        <f>IF(A47&gt;0,(ROI!$F$2*ROI!$C$5),0)</f>
        <v>264600</v>
      </c>
      <c r="I47" s="13">
        <f t="shared" si="0"/>
        <v>145350</v>
      </c>
      <c r="K47" s="14">
        <f t="shared" si="1"/>
        <v>145350</v>
      </c>
      <c r="M47" s="14" t="e">
        <f t="shared" si="2"/>
        <v>#REF!</v>
      </c>
    </row>
    <row r="48" spans="1:13" x14ac:dyDescent="0.3">
      <c r="A48">
        <f>IF(A47=0,0,IF(A47&lt;(ROI!$C$14)*12,+A47+1,0))</f>
        <v>43</v>
      </c>
      <c r="E48" s="13">
        <f>IF(A48&gt;0,-(ROI!$F$3*ROI!$C$5),0)</f>
        <v>-119250</v>
      </c>
      <c r="G48" s="13">
        <f>IF(A48&gt;0,(ROI!$F$2*ROI!$C$5),0)</f>
        <v>264600</v>
      </c>
      <c r="I48" s="13">
        <f t="shared" si="0"/>
        <v>145350</v>
      </c>
      <c r="K48" s="14">
        <f t="shared" si="1"/>
        <v>145350</v>
      </c>
      <c r="M48" s="14" t="e">
        <f t="shared" si="2"/>
        <v>#REF!</v>
      </c>
    </row>
    <row r="49" spans="1:13" x14ac:dyDescent="0.3">
      <c r="A49">
        <f>IF(A48=0,0,IF(A48&lt;(ROI!$C$14)*12,+A48+1,0))</f>
        <v>44</v>
      </c>
      <c r="E49" s="13">
        <f>IF(A49&gt;0,-(ROI!$F$3*ROI!$C$5),0)</f>
        <v>-119250</v>
      </c>
      <c r="G49" s="13">
        <f>IF(A49&gt;0,(ROI!$F$2*ROI!$C$5),0)</f>
        <v>264600</v>
      </c>
      <c r="I49" s="13">
        <f t="shared" si="0"/>
        <v>145350</v>
      </c>
      <c r="K49" s="14">
        <f t="shared" si="1"/>
        <v>145350</v>
      </c>
      <c r="M49" s="14" t="e">
        <f t="shared" si="2"/>
        <v>#REF!</v>
      </c>
    </row>
    <row r="50" spans="1:13" x14ac:dyDescent="0.3">
      <c r="A50">
        <f>IF(A49=0,0,IF(A49&lt;(ROI!$C$14)*12,+A49+1,0))</f>
        <v>45</v>
      </c>
      <c r="E50" s="13">
        <f>IF(A50&gt;0,-(ROI!$F$3*ROI!$C$5),0)</f>
        <v>-119250</v>
      </c>
      <c r="G50" s="13">
        <f>IF(A50&gt;0,(ROI!$F$2*ROI!$C$5),0)</f>
        <v>264600</v>
      </c>
      <c r="I50" s="13">
        <f t="shared" si="0"/>
        <v>145350</v>
      </c>
      <c r="K50" s="14">
        <f t="shared" si="1"/>
        <v>145350</v>
      </c>
      <c r="M50" s="14" t="e">
        <f t="shared" si="2"/>
        <v>#REF!</v>
      </c>
    </row>
    <row r="51" spans="1:13" x14ac:dyDescent="0.3">
      <c r="A51">
        <f>IF(A50=0,0,IF(A50&lt;(ROI!$C$14)*12,+A50+1,0))</f>
        <v>46</v>
      </c>
      <c r="E51" s="13">
        <f>IF(A51&gt;0,-(ROI!$F$3*ROI!$C$5),0)</f>
        <v>-119250</v>
      </c>
      <c r="G51" s="13">
        <f>IF(A51&gt;0,(ROI!$F$2*ROI!$C$5),0)</f>
        <v>264600</v>
      </c>
      <c r="I51" s="13">
        <f t="shared" si="0"/>
        <v>145350</v>
      </c>
      <c r="K51" s="14">
        <f t="shared" si="1"/>
        <v>145350</v>
      </c>
      <c r="M51" s="14" t="e">
        <f t="shared" si="2"/>
        <v>#REF!</v>
      </c>
    </row>
    <row r="52" spans="1:13" x14ac:dyDescent="0.3">
      <c r="A52">
        <f>IF(A51=0,0,IF(A51&lt;(ROI!$C$14)*12,+A51+1,0))</f>
        <v>47</v>
      </c>
      <c r="E52" s="13">
        <f>IF(A52&gt;0,-(ROI!$F$3*ROI!$C$5),0)</f>
        <v>-119250</v>
      </c>
      <c r="G52" s="13">
        <f>IF(A52&gt;0,(ROI!$F$2*ROI!$C$5),0)</f>
        <v>264600</v>
      </c>
      <c r="I52" s="13">
        <f t="shared" si="0"/>
        <v>145350</v>
      </c>
      <c r="K52" s="14">
        <f t="shared" si="1"/>
        <v>145350</v>
      </c>
      <c r="M52" s="14" t="e">
        <f t="shared" si="2"/>
        <v>#REF!</v>
      </c>
    </row>
    <row r="53" spans="1:13" x14ac:dyDescent="0.3">
      <c r="A53">
        <f>IF(A52=0,0,IF(A52&lt;(ROI!$C$14)*12,+A52+1,0))</f>
        <v>48</v>
      </c>
      <c r="E53" s="13">
        <f>IF(A53&gt;0,-(ROI!$F$3*ROI!$C$5),0)</f>
        <v>-119250</v>
      </c>
      <c r="G53" s="13">
        <f>IF(A53&gt;0,(ROI!$F$2*ROI!$C$5),0)</f>
        <v>264600</v>
      </c>
      <c r="I53" s="13">
        <f t="shared" si="0"/>
        <v>145350</v>
      </c>
      <c r="K53" s="14">
        <f t="shared" si="1"/>
        <v>145350</v>
      </c>
      <c r="M53" s="14" t="e">
        <f t="shared" si="2"/>
        <v>#REF!</v>
      </c>
    </row>
    <row r="54" spans="1:13" x14ac:dyDescent="0.3">
      <c r="A54">
        <f>IF(A53=0,0,IF(A53&lt;(ROI!$C$14)*12,+A53+1,0))</f>
        <v>49</v>
      </c>
      <c r="E54" s="13">
        <f>IF(A54&gt;0,-(ROI!$F$3*ROI!$C$5),0)</f>
        <v>-119250</v>
      </c>
      <c r="G54" s="13">
        <f>IF(A54&gt;0,(ROI!$F$2*ROI!$C$5),0)</f>
        <v>264600</v>
      </c>
      <c r="I54" s="13">
        <f t="shared" si="0"/>
        <v>145350</v>
      </c>
      <c r="K54" s="14">
        <f t="shared" si="1"/>
        <v>145350</v>
      </c>
      <c r="M54" s="14" t="e">
        <f t="shared" si="2"/>
        <v>#REF!</v>
      </c>
    </row>
    <row r="55" spans="1:13" x14ac:dyDescent="0.3">
      <c r="A55">
        <f>IF(A54=0,0,IF(A54&lt;(ROI!$C$14)*12,+A54+1,0))</f>
        <v>50</v>
      </c>
      <c r="E55" s="13">
        <f>IF(A55&gt;0,-(ROI!$F$3*ROI!$C$5),0)</f>
        <v>-119250</v>
      </c>
      <c r="G55" s="13">
        <f>IF(A55&gt;0,(ROI!$F$2*ROI!$C$5),0)</f>
        <v>264600</v>
      </c>
      <c r="I55" s="13">
        <f t="shared" si="0"/>
        <v>145350</v>
      </c>
      <c r="K55" s="14">
        <f t="shared" si="1"/>
        <v>145350</v>
      </c>
      <c r="M55" s="14" t="e">
        <f t="shared" si="2"/>
        <v>#REF!</v>
      </c>
    </row>
    <row r="56" spans="1:13" x14ac:dyDescent="0.3">
      <c r="A56">
        <f>IF(A55=0,0,IF(A55&lt;(ROI!$C$14)*12,+A55+1,0))</f>
        <v>51</v>
      </c>
      <c r="E56" s="13">
        <f>IF(A56&gt;0,-(ROI!$F$3*ROI!$C$5),0)</f>
        <v>-119250</v>
      </c>
      <c r="G56" s="13">
        <f>IF(A56&gt;0,(ROI!$F$2*ROI!$C$5),0)</f>
        <v>264600</v>
      </c>
      <c r="I56" s="13">
        <f t="shared" si="0"/>
        <v>145350</v>
      </c>
      <c r="K56" s="14">
        <f t="shared" si="1"/>
        <v>145350</v>
      </c>
      <c r="M56" s="14" t="e">
        <f t="shared" si="2"/>
        <v>#REF!</v>
      </c>
    </row>
    <row r="57" spans="1:13" x14ac:dyDescent="0.3">
      <c r="A57">
        <f>IF(A56=0,0,IF(A56&lt;(ROI!$C$14)*12,+A56+1,0))</f>
        <v>52</v>
      </c>
      <c r="E57" s="13">
        <f>IF(A57&gt;0,-(ROI!$F$3*ROI!$C$5),0)</f>
        <v>-119250</v>
      </c>
      <c r="G57" s="13">
        <f>IF(A57&gt;0,(ROI!$F$2*ROI!$C$5),0)</f>
        <v>264600</v>
      </c>
      <c r="I57" s="13">
        <f t="shared" si="0"/>
        <v>145350</v>
      </c>
      <c r="K57" s="14">
        <f t="shared" si="1"/>
        <v>145350</v>
      </c>
      <c r="M57" s="14" t="e">
        <f t="shared" si="2"/>
        <v>#REF!</v>
      </c>
    </row>
    <row r="58" spans="1:13" x14ac:dyDescent="0.3">
      <c r="A58">
        <f>IF(A57=0,0,IF(A57&lt;(ROI!$C$14)*12,+A57+1,0))</f>
        <v>53</v>
      </c>
      <c r="E58" s="13">
        <f>IF(A58&gt;0,-(ROI!$F$3*ROI!$C$5),0)</f>
        <v>-119250</v>
      </c>
      <c r="G58" s="13">
        <f>IF(A58&gt;0,(ROI!$F$2*ROI!$C$5),0)</f>
        <v>264600</v>
      </c>
      <c r="I58" s="13">
        <f t="shared" si="0"/>
        <v>145350</v>
      </c>
      <c r="K58" s="14">
        <f t="shared" si="1"/>
        <v>145350</v>
      </c>
      <c r="M58" s="14" t="e">
        <f t="shared" si="2"/>
        <v>#REF!</v>
      </c>
    </row>
    <row r="59" spans="1:13" x14ac:dyDescent="0.3">
      <c r="A59">
        <f>IF(A58=0,0,IF(A58&lt;(ROI!$C$14)*12,+A58+1,0))</f>
        <v>54</v>
      </c>
      <c r="E59" s="13">
        <f>IF(A59&gt;0,-(ROI!$F$3*ROI!$C$5),0)</f>
        <v>-119250</v>
      </c>
      <c r="G59" s="13">
        <f>IF(A59&gt;0,(ROI!$F$2*ROI!$C$5),0)</f>
        <v>264600</v>
      </c>
      <c r="I59" s="13">
        <f t="shared" si="0"/>
        <v>145350</v>
      </c>
      <c r="K59" s="14">
        <f t="shared" si="1"/>
        <v>145350</v>
      </c>
      <c r="M59" s="14" t="e">
        <f t="shared" si="2"/>
        <v>#REF!</v>
      </c>
    </row>
    <row r="60" spans="1:13" x14ac:dyDescent="0.3">
      <c r="A60">
        <f>IF(A59=0,0,IF(A59&lt;(ROI!$C$14)*12,+A59+1,0))</f>
        <v>55</v>
      </c>
      <c r="E60" s="13">
        <f>IF(A60&gt;0,-(ROI!$F$3*ROI!$C$5),0)</f>
        <v>-119250</v>
      </c>
      <c r="G60" s="13">
        <f>IF(A60&gt;0,(ROI!$F$2*ROI!$C$5),0)</f>
        <v>264600</v>
      </c>
      <c r="I60" s="13">
        <f t="shared" si="0"/>
        <v>145350</v>
      </c>
      <c r="K60" s="14">
        <f t="shared" si="1"/>
        <v>145350</v>
      </c>
      <c r="M60" s="14" t="e">
        <f t="shared" si="2"/>
        <v>#REF!</v>
      </c>
    </row>
    <row r="61" spans="1:13" x14ac:dyDescent="0.3">
      <c r="A61">
        <f>IF(A60=0,0,IF(A60&lt;(ROI!$C$14)*12,+A60+1,0))</f>
        <v>56</v>
      </c>
      <c r="E61" s="13">
        <f>IF(A61&gt;0,-(ROI!$F$3*ROI!$C$5),0)</f>
        <v>-119250</v>
      </c>
      <c r="G61" s="13">
        <f>IF(A61&gt;0,(ROI!$F$2*ROI!$C$5),0)</f>
        <v>264600</v>
      </c>
      <c r="I61" s="13">
        <f t="shared" si="0"/>
        <v>145350</v>
      </c>
      <c r="K61" s="14">
        <f t="shared" si="1"/>
        <v>145350</v>
      </c>
      <c r="M61" s="14" t="e">
        <f t="shared" si="2"/>
        <v>#REF!</v>
      </c>
    </row>
    <row r="62" spans="1:13" x14ac:dyDescent="0.3">
      <c r="A62">
        <f>IF(A61=0,0,IF(A61&lt;(ROI!$C$14)*12,+A61+1,0))</f>
        <v>57</v>
      </c>
      <c r="E62" s="13">
        <f>IF(A62&gt;0,-(ROI!$F$3*ROI!$C$5),0)</f>
        <v>-119250</v>
      </c>
      <c r="G62" s="13">
        <f>IF(A62&gt;0,(ROI!$F$2*ROI!$C$5),0)</f>
        <v>264600</v>
      </c>
      <c r="I62" s="13">
        <f t="shared" si="0"/>
        <v>145350</v>
      </c>
      <c r="K62" s="14">
        <f t="shared" si="1"/>
        <v>145350</v>
      </c>
      <c r="M62" s="14" t="e">
        <f t="shared" si="2"/>
        <v>#REF!</v>
      </c>
    </row>
    <row r="63" spans="1:13" x14ac:dyDescent="0.3">
      <c r="A63">
        <f>IF(A62=0,0,IF(A62&lt;(ROI!$C$14)*12,+A62+1,0))</f>
        <v>58</v>
      </c>
      <c r="E63" s="13">
        <f>IF(A63&gt;0,-(ROI!$F$3*ROI!$C$5),0)</f>
        <v>-119250</v>
      </c>
      <c r="G63" s="13">
        <f>IF(A63&gt;0,(ROI!$F$2*ROI!$C$5),0)</f>
        <v>264600</v>
      </c>
      <c r="I63" s="13">
        <f t="shared" si="0"/>
        <v>145350</v>
      </c>
      <c r="K63" s="14">
        <f t="shared" si="1"/>
        <v>145350</v>
      </c>
      <c r="M63" s="14" t="e">
        <f t="shared" si="2"/>
        <v>#REF!</v>
      </c>
    </row>
    <row r="64" spans="1:13" x14ac:dyDescent="0.3">
      <c r="A64">
        <f>IF(A63=0,0,IF(A63&lt;(ROI!$C$14)*12,+A63+1,0))</f>
        <v>59</v>
      </c>
      <c r="E64" s="13">
        <f>IF(A64&gt;0,-(ROI!$F$3*ROI!$C$5),0)</f>
        <v>-119250</v>
      </c>
      <c r="G64" s="13">
        <f>IF(A64&gt;0,(ROI!$F$2*ROI!$C$5),0)</f>
        <v>264600</v>
      </c>
      <c r="I64" s="13">
        <f t="shared" si="0"/>
        <v>145350</v>
      </c>
      <c r="K64" s="14">
        <f t="shared" si="1"/>
        <v>145350</v>
      </c>
      <c r="M64" s="14" t="e">
        <f t="shared" si="2"/>
        <v>#REF!</v>
      </c>
    </row>
    <row r="65" spans="1:13" x14ac:dyDescent="0.3">
      <c r="A65">
        <f>IF(A64=0,0,IF(A64&lt;(ROI!$C$14)*12,+A64+1,0))</f>
        <v>60</v>
      </c>
      <c r="E65" s="13">
        <f>IF(A65&gt;0,-(ROI!$F$3*ROI!$C$5),0)</f>
        <v>-119250</v>
      </c>
      <c r="G65" s="13">
        <f>IF(A65&gt;0,(ROI!$F$2*ROI!$C$5),0)</f>
        <v>264600</v>
      </c>
      <c r="I65" s="13">
        <f t="shared" si="0"/>
        <v>145350</v>
      </c>
      <c r="K65" s="14">
        <f t="shared" si="1"/>
        <v>145350</v>
      </c>
      <c r="M65" s="14" t="e">
        <f t="shared" si="2"/>
        <v>#REF!</v>
      </c>
    </row>
    <row r="66" spans="1:13" x14ac:dyDescent="0.3">
      <c r="K66" s="15" t="e">
        <f>IRR(K5:K65,0.1/12)*12</f>
        <v>#VALUE!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0a94db-f5a6-4015-9a83-3f23a4951053">
      <Terms xmlns="http://schemas.microsoft.com/office/infopath/2007/PartnerControls"/>
    </lcf76f155ced4ddcb4097134ff3c332f>
    <TaxCatchAll xmlns="5f4375ef-afbd-45d4-b8dd-f7a2a37669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53024013F5D488CDD518DE2C53FBE" ma:contentTypeVersion="14" ma:contentTypeDescription="Create a new document." ma:contentTypeScope="" ma:versionID="881da958be0fc467d54a740b45d6bde6">
  <xsd:schema xmlns:xsd="http://www.w3.org/2001/XMLSchema" xmlns:xs="http://www.w3.org/2001/XMLSchema" xmlns:p="http://schemas.microsoft.com/office/2006/metadata/properties" xmlns:ns2="e20a94db-f5a6-4015-9a83-3f23a4951053" xmlns:ns3="5f4375ef-afbd-45d4-b8dd-f7a2a37669e7" targetNamespace="http://schemas.microsoft.com/office/2006/metadata/properties" ma:root="true" ma:fieldsID="551fcf734f396f5ced54472bfa6eb77f" ns2:_="" ns3:_="">
    <xsd:import namespace="e20a94db-f5a6-4015-9a83-3f23a4951053"/>
    <xsd:import namespace="5f4375ef-afbd-45d4-b8dd-f7a2a37669e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a94db-f5a6-4015-9a83-3f23a495105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835e197-1a00-49e2-8239-26eabbe28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4375ef-afbd-45d4-b8dd-f7a2a37669e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58cf394-637b-4d98-ba46-63077da291b7}" ma:internalName="TaxCatchAll" ma:showField="CatchAllData" ma:web="5f4375ef-afbd-45d4-b8dd-f7a2a3766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BBA651-7BAE-4449-A26E-957512D9CDED}">
  <ds:schemaRefs>
    <ds:schemaRef ds:uri="http://schemas.microsoft.com/office/2006/metadata/properties"/>
    <ds:schemaRef ds:uri="http://schemas.microsoft.com/office/infopath/2007/PartnerControls"/>
    <ds:schemaRef ds:uri="e20a94db-f5a6-4015-9a83-3f23a4951053"/>
    <ds:schemaRef ds:uri="5f4375ef-afbd-45d4-b8dd-f7a2a37669e7"/>
  </ds:schemaRefs>
</ds:datastoreItem>
</file>

<file path=customXml/itemProps2.xml><?xml version="1.0" encoding="utf-8"?>
<ds:datastoreItem xmlns:ds="http://schemas.openxmlformats.org/officeDocument/2006/customXml" ds:itemID="{88686762-A593-4E6E-AEDE-E78D5DC7E3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F1FF34-C0D1-4F23-8512-23A7D1931E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0a94db-f5a6-4015-9a83-3f23a4951053"/>
    <ds:schemaRef ds:uri="5f4375ef-afbd-45d4-b8dd-f7a2a37669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ROI</vt:lpstr>
      <vt:lpstr>Cash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 Dewey</dc:creator>
  <cp:lastModifiedBy>Carter Dewey</cp:lastModifiedBy>
  <dcterms:created xsi:type="dcterms:W3CDTF">2017-05-19T12:17:48Z</dcterms:created>
  <dcterms:modified xsi:type="dcterms:W3CDTF">2026-06-08T13:48:36Z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0x01010047B53024013F5D488CDD518DE2C53FBE</vt:lpwstr>
  </property>
  <property fmtid="{D5CDD505-2E9C-101B-9397-08002B2CF9AE}" pid="3" name="MediaServiceImageTags">
    <vt:lpwstr/>
  </property>
</Properties>
</file>